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3" sheetId="3" r:id="rId1"/>
  </sheets>
  <definedNames>
    <definedName name="_xlnm.Print_Titles" localSheetId="0">Sheet3!$12:$12</definedName>
  </definedNames>
  <calcPr calcId="152511"/>
</workbook>
</file>

<file path=xl/calcChain.xml><?xml version="1.0" encoding="utf-8"?>
<calcChain xmlns="http://schemas.openxmlformats.org/spreadsheetml/2006/main">
  <c r="C49" i="3" l="1"/>
  <c r="C48" i="3"/>
  <c r="C44" i="3" s="1"/>
  <c r="D35" i="3"/>
  <c r="D37" i="3"/>
  <c r="D38" i="3"/>
  <c r="C37" i="3"/>
  <c r="C35" i="3"/>
  <c r="C55" i="3"/>
  <c r="C39" i="3"/>
  <c r="D17" i="3"/>
  <c r="C22" i="3"/>
  <c r="C21" i="3"/>
  <c r="C20" i="3"/>
  <c r="C19" i="3"/>
  <c r="C18" i="3"/>
  <c r="C17" i="3" s="1"/>
  <c r="C16" i="3"/>
  <c r="D15" i="3"/>
  <c r="C34" i="3" l="1"/>
  <c r="C36" i="3"/>
  <c r="D34" i="3"/>
  <c r="D36" i="3"/>
  <c r="D55" i="3"/>
  <c r="D44" i="3"/>
  <c r="D39" i="3"/>
  <c r="D33" i="3" l="1"/>
  <c r="D32" i="3"/>
  <c r="D14" i="3" s="1"/>
  <c r="D28" i="3"/>
  <c r="C28" i="3" l="1"/>
  <c r="C14" i="3" l="1"/>
  <c r="C33" i="3"/>
</calcChain>
</file>

<file path=xl/sharedStrings.xml><?xml version="1.0" encoding="utf-8"?>
<sst xmlns="http://schemas.openxmlformats.org/spreadsheetml/2006/main" count="92" uniqueCount="60">
  <si>
    <t>CỘNG HÒA XÃ HỘI CHỦ NGHĨA VIỆT NAM</t>
  </si>
  <si>
    <t>Độc lập - Tự do - Hạnh phúc</t>
  </si>
  <si>
    <t>Người lập báo cáo</t>
  </si>
  <si>
    <t>Người niêm yết công khai</t>
  </si>
  <si>
    <t>Hiệu trưởng</t>
  </si>
  <si>
    <t>UBND HUYỆN GIA LỘC</t>
  </si>
  <si>
    <t>TRƯỜNG MN GIA KHÁNH</t>
  </si>
  <si>
    <t>Phạm Thị Nhung</t>
  </si>
  <si>
    <t>Nguyễn Thị Lý</t>
  </si>
  <si>
    <t>STT</t>
  </si>
  <si>
    <t>Nội dung</t>
  </si>
  <si>
    <t>Năm 2024</t>
  </si>
  <si>
    <t>- Chính sách và kết quả thực hiện về trợ cấp và miễn giảm học phí, hỗ trợ ăn trưa</t>
  </si>
  <si>
    <t>- Số dư quỹ theo quy định, kể cả quỹ đặc thù</t>
  </si>
  <si>
    <t>Phần thu (Nguồn kinh phí):</t>
  </si>
  <si>
    <t>- Nguồn kinh phí tài trợ</t>
  </si>
  <si>
    <t>- Nguồn thu hộ chi hộ</t>
  </si>
  <si>
    <t>a</t>
  </si>
  <si>
    <t>b</t>
  </si>
  <si>
    <t>Phần chi</t>
  </si>
  <si>
    <t xml:space="preserve">            Căn cứ theo Thông tư số 09/2024/TT-BGDĐT, ngày 03 tháng 06 năm 2024 của Bộ GDĐT quy định về công khai trong hoạt động của các cơ sở giáo dục thuộc hệ thống Giáo dục Quốc dân;</t>
  </si>
  <si>
    <t xml:space="preserve">           Trường MN Gia Khánh công khai nội dung thu, chi tài chính theo Điều 5, Thông tư số 09/2024/TT-BGDĐT, ngày 03 tháng 06 năm 2024 của Bộ GDĐT,  như sau:</t>
  </si>
  <si>
    <t>ĐVT: đồng</t>
  </si>
  <si>
    <t>- Nguồn khác: Lãi tiền gửi ngân hàng</t>
  </si>
  <si>
    <t>- Nguồn thu thỏa thuận</t>
  </si>
  <si>
    <t xml:space="preserve">          Tiền chăm sóc sức khỏe ban đầu</t>
  </si>
  <si>
    <t xml:space="preserve">          Tiền thưởng thường xuyên theo định mức</t>
  </si>
  <si>
    <t xml:space="preserve">          Tiền làm hè</t>
  </si>
  <si>
    <t xml:space="preserve">          Tiền trông thứ 7</t>
  </si>
  <si>
    <t xml:space="preserve">          Tiền ăn bán trú</t>
  </si>
  <si>
    <t xml:space="preserve">          Tiền trông trưa</t>
  </si>
  <si>
    <t xml:space="preserve">          Tiền vệ sinh môi trường</t>
  </si>
  <si>
    <t xml:space="preserve">          Tiền đồ dùng bán trú</t>
  </si>
  <si>
    <t xml:space="preserve">          Tiền đồ dùng đồ chơi</t>
  </si>
  <si>
    <t>- Nguồn học phí</t>
  </si>
  <si>
    <t>- Ngân sách nhà nước</t>
  </si>
  <si>
    <t xml:space="preserve">          Chi tiền lương, tiền công và các khoản phụ cấp</t>
  </si>
  <si>
    <t xml:space="preserve">          Chi mua sắm, sửa chữa cơ sở vật chất và các dịch vụ</t>
  </si>
  <si>
    <t xml:space="preserve">          Chi hỗ trợ người học: hoạt động phong trào, thi đua khen thưởng</t>
  </si>
  <si>
    <t xml:space="preserve">          Chi khác</t>
  </si>
  <si>
    <t xml:space="preserve"> Tình hình tài chính (các khoản thu phân theo)</t>
  </si>
  <si>
    <t>- Các khoản thu và mức thu đối với người học.</t>
  </si>
  <si>
    <t>Tên khoản thu</t>
  </si>
  <si>
    <t>Mức thu</t>
  </si>
  <si>
    <t xml:space="preserve">          Tiền học phí</t>
  </si>
  <si>
    <t>Nhà trẻ</t>
  </si>
  <si>
    <t>Mẫu giáo</t>
  </si>
  <si>
    <t xml:space="preserve">          Phụ phí</t>
  </si>
  <si>
    <t>3 tuổi</t>
  </si>
  <si>
    <t>4 tuổi</t>
  </si>
  <si>
    <t>5 tuổi</t>
  </si>
  <si>
    <t xml:space="preserve">          Tiền điện điều hòa</t>
  </si>
  <si>
    <t xml:space="preserve">          Tiền bảo hiểm thân thể học sinh</t>
  </si>
  <si>
    <t>BÁO CÁO CÔNG KHAI 
CÁC KHOẢN THU - CHI NGUỒN NGÂN SÁCH NĂM 2024, 6 THÁNG ĐẦU NĂM 2025 VÀ NGUỒN THU SỰ NGHIỆP NĂM HỌC 2024 - 2025</t>
  </si>
  <si>
    <t>Năm 2025</t>
  </si>
  <si>
    <t xml:space="preserve">          Tiền chất đốt; Phụ phí</t>
  </si>
  <si>
    <t>Ghi chú: Nguồn ngân sách số liệu theo năm tài chính, nguồn thu sự nghiệp theo năm học</t>
  </si>
  <si>
    <t xml:space="preserve">          Tiền chất đốt, phụ phí</t>
  </si>
  <si>
    <t>Gia Khánh, ngày 26 tháng 6 năm 2025</t>
  </si>
  <si>
    <t>( Số liệu tính từ 1/1/2024 đến hết 26/6/2025)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</si>
</sst>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-* #,##0\ _₫_-;\-* #,##0\ _₫_-;_-* &quot;-&quot;??\ _₫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/>
    <xf numFmtId="0" fontId="4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1" applyNumberFormat="1" applyFont="1" applyBorder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quotePrefix="1" applyFont="1" applyBorder="1"/>
    <xf numFmtId="164" fontId="8" fillId="0" borderId="1" xfId="1" applyNumberFormat="1" applyFont="1" applyBorder="1"/>
    <xf numFmtId="0" fontId="8" fillId="0" borderId="1" xfId="0" applyFont="1" applyBorder="1"/>
    <xf numFmtId="0" fontId="9" fillId="0" borderId="1" xfId="0" quotePrefix="1" applyFont="1" applyBorder="1"/>
    <xf numFmtId="0" fontId="8" fillId="0" borderId="1" xfId="0" quotePrefix="1" applyFont="1" applyBorder="1" applyAlignment="1">
      <alignment wrapText="1"/>
    </xf>
    <xf numFmtId="0" fontId="4" fillId="0" borderId="1" xfId="0" quotePrefix="1" applyFont="1" applyBorder="1"/>
    <xf numFmtId="0" fontId="4" fillId="0" borderId="1" xfId="0" quotePrefix="1" applyFont="1" applyBorder="1" applyAlignment="1">
      <alignment wrapText="1"/>
    </xf>
    <xf numFmtId="0" fontId="9" fillId="0" borderId="1" xfId="0" quotePrefix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2</xdr:row>
      <xdr:rowOff>133350</xdr:rowOff>
    </xdr:from>
    <xdr:to>
      <xdr:col>2</xdr:col>
      <xdr:colOff>1590675</xdr:colOff>
      <xdr:row>2</xdr:row>
      <xdr:rowOff>133351</xdr:rowOff>
    </xdr:to>
    <xdr:cxnSp macro="">
      <xdr:nvCxnSpPr>
        <xdr:cNvPr id="2" name="Straight Connector 1"/>
        <xdr:cNvCxnSpPr/>
      </xdr:nvCxnSpPr>
      <xdr:spPr>
        <a:xfrm flipV="1">
          <a:off x="5267325" y="533400"/>
          <a:ext cx="44767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70" workbookViewId="0">
      <selection activeCell="G82" sqref="G82"/>
    </sheetView>
  </sheetViews>
  <sheetFormatPr defaultRowHeight="15" x14ac:dyDescent="0.25"/>
  <cols>
    <col min="1" max="1" width="9.140625" style="7"/>
    <col min="2" max="2" width="40.85546875" style="6" customWidth="1"/>
    <col min="3" max="3" width="24.5703125" style="6" customWidth="1"/>
    <col min="4" max="4" width="23.42578125" style="6" customWidth="1"/>
    <col min="5" max="16384" width="9.140625" style="6"/>
  </cols>
  <sheetData>
    <row r="1" spans="1:7" ht="15.75" x14ac:dyDescent="0.25">
      <c r="A1" s="36" t="s">
        <v>5</v>
      </c>
      <c r="B1" s="36"/>
      <c r="C1" s="39" t="s">
        <v>0</v>
      </c>
      <c r="D1" s="39"/>
      <c r="E1" s="4"/>
      <c r="F1" s="4"/>
      <c r="G1" s="4"/>
    </row>
    <row r="2" spans="1:7" ht="15.75" x14ac:dyDescent="0.25">
      <c r="A2" s="37" t="s">
        <v>6</v>
      </c>
      <c r="B2" s="37"/>
      <c r="C2" s="39" t="s">
        <v>1</v>
      </c>
      <c r="D2" s="39"/>
      <c r="E2" s="4"/>
      <c r="F2" s="4"/>
      <c r="G2" s="4"/>
    </row>
    <row r="3" spans="1:7" ht="15.75" x14ac:dyDescent="0.25">
      <c r="D3" s="2"/>
      <c r="E3" s="2"/>
      <c r="F3" s="2"/>
      <c r="G3" s="2"/>
    </row>
    <row r="4" spans="1:7" ht="18.75" x14ac:dyDescent="0.3">
      <c r="C4" s="35" t="s">
        <v>58</v>
      </c>
      <c r="D4" s="35"/>
      <c r="E4" s="5"/>
      <c r="F4" s="5"/>
      <c r="G4" s="5"/>
    </row>
    <row r="6" spans="1:7" ht="62.25" customHeight="1" x14ac:dyDescent="0.3">
      <c r="A6" s="40" t="s">
        <v>53</v>
      </c>
      <c r="B6" s="40"/>
      <c r="C6" s="40"/>
      <c r="D6" s="40"/>
      <c r="E6" s="4"/>
      <c r="F6" s="4"/>
      <c r="G6" s="4"/>
    </row>
    <row r="7" spans="1:7" s="9" customFormat="1" ht="18.75" x14ac:dyDescent="0.3">
      <c r="A7" s="34" t="s">
        <v>59</v>
      </c>
      <c r="B7" s="34"/>
      <c r="C7" s="34"/>
      <c r="D7" s="34"/>
      <c r="E7" s="10"/>
      <c r="F7" s="10"/>
      <c r="G7" s="10"/>
    </row>
    <row r="8" spans="1:7" s="9" customFormat="1" ht="18.75" x14ac:dyDescent="0.3">
      <c r="A8" s="11"/>
    </row>
    <row r="9" spans="1:7" s="9" customFormat="1" ht="57.75" customHeight="1" x14ac:dyDescent="0.3">
      <c r="A9" s="41" t="s">
        <v>20</v>
      </c>
      <c r="B9" s="41"/>
      <c r="C9" s="41"/>
      <c r="D9" s="41"/>
      <c r="E9" s="12"/>
      <c r="F9" s="12"/>
      <c r="G9" s="12"/>
    </row>
    <row r="10" spans="1:7" s="9" customFormat="1" ht="36.75" customHeight="1" x14ac:dyDescent="0.3">
      <c r="A10" s="42" t="s">
        <v>21</v>
      </c>
      <c r="B10" s="42"/>
      <c r="C10" s="42"/>
      <c r="D10" s="42"/>
    </row>
    <row r="11" spans="1:7" s="9" customFormat="1" ht="18.75" x14ac:dyDescent="0.3">
      <c r="A11" s="11"/>
      <c r="D11" s="13" t="s">
        <v>22</v>
      </c>
    </row>
    <row r="12" spans="1:7" s="9" customFormat="1" ht="18.75" x14ac:dyDescent="0.3">
      <c r="A12" s="14" t="s">
        <v>9</v>
      </c>
      <c r="B12" s="14" t="s">
        <v>10</v>
      </c>
      <c r="C12" s="14" t="s">
        <v>11</v>
      </c>
      <c r="D12" s="14" t="s">
        <v>54</v>
      </c>
    </row>
    <row r="13" spans="1:7" s="18" customFormat="1" ht="18.75" x14ac:dyDescent="0.3">
      <c r="A13" s="15">
        <v>1</v>
      </c>
      <c r="B13" s="16" t="s">
        <v>40</v>
      </c>
      <c r="C13" s="17"/>
      <c r="D13" s="17"/>
    </row>
    <row r="14" spans="1:7" s="22" customFormat="1" ht="19.5" x14ac:dyDescent="0.35">
      <c r="A14" s="19" t="s">
        <v>17</v>
      </c>
      <c r="B14" s="20" t="s">
        <v>14</v>
      </c>
      <c r="C14" s="21">
        <f>C15+C16+C17+C27+C28+C32</f>
        <v>8080203892</v>
      </c>
      <c r="D14" s="21">
        <f>D15+D16+D17+D27+D28+D32</f>
        <v>8310733139</v>
      </c>
    </row>
    <row r="15" spans="1:7" s="9" customFormat="1" ht="18.75" x14ac:dyDescent="0.3">
      <c r="A15" s="23"/>
      <c r="B15" s="24" t="s">
        <v>35</v>
      </c>
      <c r="C15" s="25">
        <v>6439427000</v>
      </c>
      <c r="D15" s="25">
        <f>5997999000+348000000</f>
        <v>6345999000</v>
      </c>
    </row>
    <row r="16" spans="1:7" s="9" customFormat="1" ht="18.75" x14ac:dyDescent="0.3">
      <c r="A16" s="23"/>
      <c r="B16" s="24" t="s">
        <v>34</v>
      </c>
      <c r="C16" s="25">
        <f>31227500+30870000+33002500+33230000+33135000</f>
        <v>161465000</v>
      </c>
      <c r="D16" s="25">
        <v>275925500</v>
      </c>
    </row>
    <row r="17" spans="1:4" s="9" customFormat="1" ht="18.75" x14ac:dyDescent="0.3">
      <c r="A17" s="23"/>
      <c r="B17" s="24" t="s">
        <v>24</v>
      </c>
      <c r="C17" s="25">
        <f>C18+C19+C20+C21+C22+C23+C24+C25</f>
        <v>1385820500</v>
      </c>
      <c r="D17" s="25">
        <f>D18+D19+D20+D21+D22+D23+D24+D25</f>
        <v>1629071000</v>
      </c>
    </row>
    <row r="18" spans="1:4" s="9" customFormat="1" ht="18.75" x14ac:dyDescent="0.3">
      <c r="A18" s="23"/>
      <c r="B18" s="26" t="s">
        <v>27</v>
      </c>
      <c r="C18" s="25">
        <f>126940000+140855000+110220000</f>
        <v>378015000</v>
      </c>
      <c r="D18" s="25">
        <v>0</v>
      </c>
    </row>
    <row r="19" spans="1:4" s="9" customFormat="1" ht="18.75" x14ac:dyDescent="0.3">
      <c r="A19" s="23"/>
      <c r="B19" s="24" t="s">
        <v>55</v>
      </c>
      <c r="C19" s="25">
        <f>34293000+9487500</f>
        <v>43780500</v>
      </c>
      <c r="D19" s="25">
        <v>94545000</v>
      </c>
    </row>
    <row r="20" spans="1:4" s="9" customFormat="1" ht="18.75" x14ac:dyDescent="0.3">
      <c r="A20" s="23"/>
      <c r="B20" s="24" t="s">
        <v>29</v>
      </c>
      <c r="C20" s="25">
        <f>87499000+46911000+91935000+95823000+89882000+51503000+56260000+46597000+78370000</f>
        <v>644780000</v>
      </c>
      <c r="D20" s="25">
        <v>806939000</v>
      </c>
    </row>
    <row r="21" spans="1:4" s="9" customFormat="1" ht="18.75" x14ac:dyDescent="0.3">
      <c r="A21" s="23"/>
      <c r="B21" s="24" t="s">
        <v>28</v>
      </c>
      <c r="C21" s="25">
        <f>10000000+9300000+10350000+9700000+10150000</f>
        <v>49500000</v>
      </c>
      <c r="D21" s="25">
        <v>119100000</v>
      </c>
    </row>
    <row r="22" spans="1:4" s="9" customFormat="1" ht="18.75" x14ac:dyDescent="0.3">
      <c r="A22" s="23"/>
      <c r="B22" s="24" t="s">
        <v>30</v>
      </c>
      <c r="C22" s="25">
        <f>34740000+34320000+36540000+36720000+33550000</f>
        <v>175870000</v>
      </c>
      <c r="D22" s="25">
        <v>509900000</v>
      </c>
    </row>
    <row r="23" spans="1:4" s="9" customFormat="1" ht="18.75" x14ac:dyDescent="0.3">
      <c r="A23" s="23"/>
      <c r="B23" s="24" t="s">
        <v>31</v>
      </c>
      <c r="C23" s="25">
        <v>27585000</v>
      </c>
      <c r="D23" s="25">
        <v>26667000</v>
      </c>
    </row>
    <row r="24" spans="1:4" s="9" customFormat="1" ht="18.75" x14ac:dyDescent="0.3">
      <c r="A24" s="23"/>
      <c r="B24" s="24" t="s">
        <v>32</v>
      </c>
      <c r="C24" s="25">
        <v>10885000</v>
      </c>
      <c r="D24" s="25">
        <v>11860000</v>
      </c>
    </row>
    <row r="25" spans="1:4" s="9" customFormat="1" ht="18.75" x14ac:dyDescent="0.3">
      <c r="A25" s="23"/>
      <c r="B25" s="24" t="s">
        <v>33</v>
      </c>
      <c r="C25" s="25">
        <v>55405000</v>
      </c>
      <c r="D25" s="25">
        <v>60060000</v>
      </c>
    </row>
    <row r="26" spans="1:4" s="9" customFormat="1" ht="18.75" x14ac:dyDescent="0.3">
      <c r="A26" s="23"/>
      <c r="B26" s="24" t="s">
        <v>51</v>
      </c>
      <c r="C26" s="25">
        <v>0</v>
      </c>
      <c r="D26" s="25">
        <v>8902800</v>
      </c>
    </row>
    <row r="27" spans="1:4" s="9" customFormat="1" ht="18.75" x14ac:dyDescent="0.3">
      <c r="A27" s="23"/>
      <c r="B27" s="24" t="s">
        <v>15</v>
      </c>
      <c r="C27" s="25">
        <v>64200000</v>
      </c>
      <c r="D27" s="25">
        <v>20410000</v>
      </c>
    </row>
    <row r="28" spans="1:4" s="9" customFormat="1" ht="18.75" x14ac:dyDescent="0.3">
      <c r="A28" s="23"/>
      <c r="B28" s="24" t="s">
        <v>16</v>
      </c>
      <c r="C28" s="25">
        <f>C29+C30</f>
        <v>29131442</v>
      </c>
      <c r="D28" s="25">
        <f>D29+D30</f>
        <v>39247770</v>
      </c>
    </row>
    <row r="29" spans="1:4" s="9" customFormat="1" ht="37.5" x14ac:dyDescent="0.3">
      <c r="A29" s="23"/>
      <c r="B29" s="28" t="s">
        <v>26</v>
      </c>
      <c r="C29" s="25">
        <v>20210000</v>
      </c>
      <c r="D29" s="25">
        <v>32835000</v>
      </c>
    </row>
    <row r="30" spans="1:4" s="9" customFormat="1" ht="37.5" x14ac:dyDescent="0.3">
      <c r="A30" s="23"/>
      <c r="B30" s="28" t="s">
        <v>25</v>
      </c>
      <c r="C30" s="25">
        <v>8921442</v>
      </c>
      <c r="D30" s="25">
        <v>6412770</v>
      </c>
    </row>
    <row r="31" spans="1:4" s="9" customFormat="1" ht="37.5" x14ac:dyDescent="0.3">
      <c r="A31" s="23"/>
      <c r="B31" s="28" t="s">
        <v>52</v>
      </c>
      <c r="C31" s="25">
        <v>55800000</v>
      </c>
      <c r="D31" s="25">
        <v>53900000</v>
      </c>
    </row>
    <row r="32" spans="1:4" s="9" customFormat="1" ht="18.75" x14ac:dyDescent="0.3">
      <c r="A32" s="23"/>
      <c r="B32" s="24" t="s">
        <v>23</v>
      </c>
      <c r="C32" s="25">
        <v>159950</v>
      </c>
      <c r="D32" s="25">
        <f>16338+9594+9946+9456+9017+9230+8753+5208+2327</f>
        <v>79869</v>
      </c>
    </row>
    <row r="33" spans="1:4" s="22" customFormat="1" ht="19.5" x14ac:dyDescent="0.35">
      <c r="A33" s="19" t="s">
        <v>18</v>
      </c>
      <c r="B33" s="27" t="s">
        <v>19</v>
      </c>
      <c r="C33" s="21">
        <f>C34+C39+C44+C54+C55+C59</f>
        <v>8653560597</v>
      </c>
      <c r="D33" s="21">
        <f>D34+D39+D44+D54+D55+D59</f>
        <v>5245616283</v>
      </c>
    </row>
    <row r="34" spans="1:4" s="18" customFormat="1" ht="18.75" x14ac:dyDescent="0.3">
      <c r="A34" s="15"/>
      <c r="B34" s="29" t="s">
        <v>35</v>
      </c>
      <c r="C34" s="17">
        <f>C35+C36+C37+C38</f>
        <v>6400241231</v>
      </c>
      <c r="D34" s="17">
        <f>D35+D36+D37+D38</f>
        <v>3284837040</v>
      </c>
    </row>
    <row r="35" spans="1:4" s="9" customFormat="1" ht="37.5" x14ac:dyDescent="0.3">
      <c r="A35" s="23"/>
      <c r="B35" s="28" t="s">
        <v>36</v>
      </c>
      <c r="C35" s="25">
        <f>2345053152+1400124612+725108888</f>
        <v>4470286652</v>
      </c>
      <c r="D35" s="25">
        <f>1461758230+35100350+504962700+4212000+253297820+306123900+52478300+28456800+17492900</f>
        <v>2663883000</v>
      </c>
    </row>
    <row r="36" spans="1:4" s="9" customFormat="1" ht="37.5" x14ac:dyDescent="0.3">
      <c r="A36" s="23"/>
      <c r="B36" s="28" t="s">
        <v>37</v>
      </c>
      <c r="C36" s="25">
        <f>6400241231-C35-C37-C38</f>
        <v>1394654448</v>
      </c>
      <c r="D36" s="25">
        <f>3284837040-D35-D37-D38</f>
        <v>397094040</v>
      </c>
    </row>
    <row r="37" spans="1:4" s="9" customFormat="1" ht="56.25" x14ac:dyDescent="0.3">
      <c r="A37" s="23"/>
      <c r="B37" s="28" t="s">
        <v>38</v>
      </c>
      <c r="C37" s="25">
        <f>800000+138230131+357000000</f>
        <v>496030131</v>
      </c>
      <c r="D37" s="25">
        <f>174000000+49560000</f>
        <v>223560000</v>
      </c>
    </row>
    <row r="38" spans="1:4" s="9" customFormat="1" ht="18.75" x14ac:dyDescent="0.3">
      <c r="A38" s="23"/>
      <c r="B38" s="26" t="s">
        <v>39</v>
      </c>
      <c r="C38" s="25">
        <v>39270000</v>
      </c>
      <c r="D38" s="25">
        <f>300000</f>
        <v>300000</v>
      </c>
    </row>
    <row r="39" spans="1:4" s="18" customFormat="1" ht="18.75" x14ac:dyDescent="0.3">
      <c r="A39" s="15"/>
      <c r="B39" s="29" t="s">
        <v>34</v>
      </c>
      <c r="C39" s="17">
        <f>C40+C41+C42+C43</f>
        <v>346699747</v>
      </c>
      <c r="D39" s="17">
        <f>D40+D41+D42+D43</f>
        <v>276749473</v>
      </c>
    </row>
    <row r="40" spans="1:4" s="9" customFormat="1" ht="37.5" x14ac:dyDescent="0.3">
      <c r="A40" s="23"/>
      <c r="B40" s="28" t="s">
        <v>36</v>
      </c>
      <c r="C40" s="25">
        <v>0</v>
      </c>
      <c r="D40" s="25">
        <v>0</v>
      </c>
    </row>
    <row r="41" spans="1:4" s="9" customFormat="1" ht="37.5" x14ac:dyDescent="0.3">
      <c r="A41" s="23"/>
      <c r="B41" s="28" t="s">
        <v>37</v>
      </c>
      <c r="C41" s="25">
        <v>346699747</v>
      </c>
      <c r="D41" s="25">
        <v>276749473</v>
      </c>
    </row>
    <row r="42" spans="1:4" s="9" customFormat="1" ht="56.25" x14ac:dyDescent="0.3">
      <c r="A42" s="23"/>
      <c r="B42" s="28" t="s">
        <v>38</v>
      </c>
      <c r="C42" s="25">
        <v>0</v>
      </c>
      <c r="D42" s="25">
        <v>0</v>
      </c>
    </row>
    <row r="43" spans="1:4" s="9" customFormat="1" ht="18.75" x14ac:dyDescent="0.3">
      <c r="A43" s="23"/>
      <c r="B43" s="26" t="s">
        <v>39</v>
      </c>
      <c r="C43" s="25">
        <v>0</v>
      </c>
      <c r="D43" s="25">
        <v>0</v>
      </c>
    </row>
    <row r="44" spans="1:4" s="18" customFormat="1" ht="18.75" x14ac:dyDescent="0.3">
      <c r="A44" s="15"/>
      <c r="B44" s="29" t="s">
        <v>24</v>
      </c>
      <c r="C44" s="17">
        <f>C45+C46+C47+C48+C49+C50+C51+C52+C53</f>
        <v>1877431500</v>
      </c>
      <c r="D44" s="17">
        <f>D45+D46+D47+D48+D49+D50+D51+D52+D53</f>
        <v>1632580800</v>
      </c>
    </row>
    <row r="45" spans="1:4" s="9" customFormat="1" ht="18.75" x14ac:dyDescent="0.3">
      <c r="A45" s="23"/>
      <c r="B45" s="26" t="s">
        <v>27</v>
      </c>
      <c r="C45" s="25">
        <v>378015000</v>
      </c>
      <c r="D45" s="25">
        <v>0</v>
      </c>
    </row>
    <row r="46" spans="1:4" s="9" customFormat="1" ht="18.75" x14ac:dyDescent="0.3">
      <c r="A46" s="23"/>
      <c r="B46" s="24" t="s">
        <v>57</v>
      </c>
      <c r="C46" s="25">
        <v>60916000</v>
      </c>
      <c r="D46" s="25">
        <v>94774500</v>
      </c>
    </row>
    <row r="47" spans="1:4" s="9" customFormat="1" ht="18.75" x14ac:dyDescent="0.3">
      <c r="A47" s="23"/>
      <c r="B47" s="24" t="s">
        <v>29</v>
      </c>
      <c r="C47" s="25">
        <v>933487500</v>
      </c>
      <c r="D47" s="25">
        <v>806939000</v>
      </c>
    </row>
    <row r="48" spans="1:4" s="9" customFormat="1" ht="18.75" x14ac:dyDescent="0.3">
      <c r="A48" s="23"/>
      <c r="B48" s="24" t="s">
        <v>28</v>
      </c>
      <c r="C48" s="25">
        <f>410850000/3</f>
        <v>136950000</v>
      </c>
      <c r="D48" s="25">
        <v>119100000</v>
      </c>
    </row>
    <row r="49" spans="1:4" s="9" customFormat="1" ht="18.75" x14ac:dyDescent="0.3">
      <c r="A49" s="23"/>
      <c r="B49" s="24" t="s">
        <v>30</v>
      </c>
      <c r="C49" s="25">
        <f>410850000-136950000</f>
        <v>273900000</v>
      </c>
      <c r="D49" s="25">
        <v>509900000</v>
      </c>
    </row>
    <row r="50" spans="1:4" s="9" customFormat="1" ht="18.75" x14ac:dyDescent="0.3">
      <c r="A50" s="23"/>
      <c r="B50" s="24" t="s">
        <v>31</v>
      </c>
      <c r="C50" s="25">
        <v>27585000</v>
      </c>
      <c r="D50" s="25">
        <v>26667000</v>
      </c>
    </row>
    <row r="51" spans="1:4" s="9" customFormat="1" ht="18.75" x14ac:dyDescent="0.3">
      <c r="A51" s="23"/>
      <c r="B51" s="24" t="s">
        <v>32</v>
      </c>
      <c r="C51" s="25">
        <v>10885000</v>
      </c>
      <c r="D51" s="25">
        <v>11860000</v>
      </c>
    </row>
    <row r="52" spans="1:4" s="9" customFormat="1" ht="18.75" x14ac:dyDescent="0.3">
      <c r="A52" s="23"/>
      <c r="B52" s="24" t="s">
        <v>33</v>
      </c>
      <c r="C52" s="25">
        <v>55693000</v>
      </c>
      <c r="D52" s="25">
        <v>60060000</v>
      </c>
    </row>
    <row r="53" spans="1:4" s="9" customFormat="1" ht="18.75" x14ac:dyDescent="0.3">
      <c r="A53" s="23"/>
      <c r="B53" s="24" t="s">
        <v>51</v>
      </c>
      <c r="C53" s="25">
        <v>0</v>
      </c>
      <c r="D53" s="25">
        <v>3280300</v>
      </c>
    </row>
    <row r="54" spans="1:4" s="18" customFormat="1" ht="18.75" x14ac:dyDescent="0.3">
      <c r="A54" s="15"/>
      <c r="B54" s="29" t="s">
        <v>15</v>
      </c>
      <c r="C54" s="17">
        <v>0</v>
      </c>
      <c r="D54" s="17">
        <v>20410000</v>
      </c>
    </row>
    <row r="55" spans="1:4" s="18" customFormat="1" ht="18.75" x14ac:dyDescent="0.3">
      <c r="A55" s="15"/>
      <c r="B55" s="29" t="s">
        <v>16</v>
      </c>
      <c r="C55" s="17">
        <f>C56+C57</f>
        <v>29131442</v>
      </c>
      <c r="D55" s="17">
        <f>D56+D57</f>
        <v>30960000</v>
      </c>
    </row>
    <row r="56" spans="1:4" s="9" customFormat="1" ht="37.5" x14ac:dyDescent="0.3">
      <c r="A56" s="23"/>
      <c r="B56" s="28" t="s">
        <v>26</v>
      </c>
      <c r="C56" s="25">
        <v>20210000</v>
      </c>
      <c r="D56" s="25">
        <v>30960000</v>
      </c>
    </row>
    <row r="57" spans="1:4" s="9" customFormat="1" ht="37.5" x14ac:dyDescent="0.3">
      <c r="A57" s="23"/>
      <c r="B57" s="28" t="s">
        <v>25</v>
      </c>
      <c r="C57" s="25">
        <v>8921442</v>
      </c>
      <c r="D57" s="25">
        <v>0</v>
      </c>
    </row>
    <row r="58" spans="1:4" s="9" customFormat="1" ht="37.5" x14ac:dyDescent="0.3">
      <c r="A58" s="23"/>
      <c r="B58" s="28" t="s">
        <v>52</v>
      </c>
      <c r="C58" s="25">
        <v>55800000</v>
      </c>
      <c r="D58" s="25">
        <v>53900000</v>
      </c>
    </row>
    <row r="59" spans="1:4" s="9" customFormat="1" ht="18.75" x14ac:dyDescent="0.3">
      <c r="A59" s="23"/>
      <c r="B59" s="24" t="s">
        <v>23</v>
      </c>
      <c r="C59" s="25">
        <v>56677</v>
      </c>
      <c r="D59" s="25">
        <v>78970</v>
      </c>
    </row>
    <row r="60" spans="1:4" s="18" customFormat="1" ht="18.75" x14ac:dyDescent="0.3">
      <c r="A60" s="15">
        <v>2</v>
      </c>
      <c r="B60" s="29" t="s">
        <v>41</v>
      </c>
      <c r="C60" s="16"/>
      <c r="D60" s="16"/>
    </row>
    <row r="61" spans="1:4" s="22" customFormat="1" ht="19.5" x14ac:dyDescent="0.35">
      <c r="A61" s="19"/>
      <c r="B61" s="31" t="s">
        <v>42</v>
      </c>
      <c r="C61" s="38" t="s">
        <v>43</v>
      </c>
      <c r="D61" s="38"/>
    </row>
    <row r="62" spans="1:4" s="9" customFormat="1" ht="18.75" x14ac:dyDescent="0.3">
      <c r="A62" s="23"/>
      <c r="B62" s="24" t="s">
        <v>44</v>
      </c>
      <c r="C62" s="26"/>
      <c r="D62" s="26"/>
    </row>
    <row r="63" spans="1:4" s="9" customFormat="1" ht="18.75" x14ac:dyDescent="0.3">
      <c r="A63" s="23"/>
      <c r="B63" s="24" t="s">
        <v>45</v>
      </c>
      <c r="C63" s="25">
        <v>125000</v>
      </c>
      <c r="D63" s="25">
        <v>125000</v>
      </c>
    </row>
    <row r="64" spans="1:4" s="9" customFormat="1" ht="18.75" x14ac:dyDescent="0.3">
      <c r="A64" s="23"/>
      <c r="B64" s="24" t="s">
        <v>46</v>
      </c>
      <c r="C64" s="25">
        <v>105000</v>
      </c>
      <c r="D64" s="25">
        <v>105000</v>
      </c>
    </row>
    <row r="65" spans="1:4" s="9" customFormat="1" ht="18.75" x14ac:dyDescent="0.3">
      <c r="A65" s="23"/>
      <c r="B65" s="26" t="s">
        <v>27</v>
      </c>
      <c r="C65" s="25">
        <v>630000</v>
      </c>
      <c r="D65" s="25">
        <v>920000</v>
      </c>
    </row>
    <row r="66" spans="1:4" s="9" customFormat="1" ht="18.75" x14ac:dyDescent="0.3">
      <c r="A66" s="23"/>
      <c r="B66" s="24" t="s">
        <v>57</v>
      </c>
      <c r="C66" s="25">
        <v>23000</v>
      </c>
      <c r="D66" s="25">
        <v>0</v>
      </c>
    </row>
    <row r="67" spans="1:4" s="9" customFormat="1" ht="18.75" x14ac:dyDescent="0.3">
      <c r="A67" s="23"/>
      <c r="B67" s="24" t="s">
        <v>29</v>
      </c>
      <c r="C67" s="25">
        <v>17000</v>
      </c>
      <c r="D67" s="25">
        <v>17000</v>
      </c>
    </row>
    <row r="68" spans="1:4" s="9" customFormat="1" ht="18.75" x14ac:dyDescent="0.3">
      <c r="A68" s="23"/>
      <c r="B68" s="24" t="s">
        <v>28</v>
      </c>
      <c r="C68" s="25">
        <v>100000</v>
      </c>
      <c r="D68" s="25">
        <v>120000</v>
      </c>
    </row>
    <row r="69" spans="1:4" s="9" customFormat="1" ht="18.75" x14ac:dyDescent="0.3">
      <c r="A69" s="23"/>
      <c r="B69" s="24" t="s">
        <v>30</v>
      </c>
      <c r="C69" s="25">
        <v>120000</v>
      </c>
      <c r="D69" s="25">
        <v>200000</v>
      </c>
    </row>
    <row r="70" spans="1:4" s="9" customFormat="1" ht="18.75" x14ac:dyDescent="0.3">
      <c r="A70" s="23"/>
      <c r="B70" s="24" t="s">
        <v>31</v>
      </c>
      <c r="C70" s="25">
        <v>90000</v>
      </c>
      <c r="D70" s="25">
        <v>90000</v>
      </c>
    </row>
    <row r="71" spans="1:4" s="9" customFormat="1" ht="18.75" x14ac:dyDescent="0.3">
      <c r="A71" s="23"/>
      <c r="B71" s="24" t="s">
        <v>32</v>
      </c>
      <c r="C71" s="25">
        <v>30000</v>
      </c>
      <c r="D71" s="25">
        <v>40000</v>
      </c>
    </row>
    <row r="72" spans="1:4" s="9" customFormat="1" ht="18.75" x14ac:dyDescent="0.3">
      <c r="A72" s="23"/>
      <c r="B72" s="24" t="s">
        <v>33</v>
      </c>
      <c r="C72" s="25"/>
      <c r="D72" s="25"/>
    </row>
    <row r="73" spans="1:4" s="9" customFormat="1" ht="18.75" x14ac:dyDescent="0.3">
      <c r="A73" s="23"/>
      <c r="B73" s="24" t="s">
        <v>45</v>
      </c>
      <c r="C73" s="25">
        <v>150000</v>
      </c>
      <c r="D73" s="25">
        <v>180000</v>
      </c>
    </row>
    <row r="74" spans="1:4" s="9" customFormat="1" ht="18.75" x14ac:dyDescent="0.3">
      <c r="A74" s="23"/>
      <c r="B74" s="24" t="s">
        <v>48</v>
      </c>
      <c r="C74" s="25">
        <v>170000</v>
      </c>
      <c r="D74" s="25">
        <v>200000</v>
      </c>
    </row>
    <row r="75" spans="1:4" s="9" customFormat="1" ht="18.75" x14ac:dyDescent="0.3">
      <c r="A75" s="23"/>
      <c r="B75" s="24" t="s">
        <v>49</v>
      </c>
      <c r="C75" s="25">
        <v>190000</v>
      </c>
      <c r="D75" s="25">
        <v>200000</v>
      </c>
    </row>
    <row r="76" spans="1:4" s="9" customFormat="1" ht="18.75" x14ac:dyDescent="0.3">
      <c r="A76" s="23"/>
      <c r="B76" s="24" t="s">
        <v>50</v>
      </c>
      <c r="C76" s="25">
        <v>200000</v>
      </c>
      <c r="D76" s="25">
        <v>220000</v>
      </c>
    </row>
    <row r="77" spans="1:4" s="9" customFormat="1" ht="18.75" x14ac:dyDescent="0.3">
      <c r="A77" s="23"/>
      <c r="B77" s="24" t="s">
        <v>47</v>
      </c>
      <c r="C77" s="25">
        <v>0</v>
      </c>
      <c r="D77" s="25">
        <v>40000</v>
      </c>
    </row>
    <row r="78" spans="1:4" s="18" customFormat="1" ht="56.25" x14ac:dyDescent="0.3">
      <c r="A78" s="15">
        <v>3</v>
      </c>
      <c r="B78" s="30" t="s">
        <v>12</v>
      </c>
      <c r="C78" s="17">
        <v>0</v>
      </c>
      <c r="D78" s="17">
        <v>0</v>
      </c>
    </row>
    <row r="79" spans="1:4" s="18" customFormat="1" ht="37.5" x14ac:dyDescent="0.3">
      <c r="A79" s="15">
        <v>4</v>
      </c>
      <c r="B79" s="30" t="s">
        <v>13</v>
      </c>
      <c r="C79" s="17">
        <v>0</v>
      </c>
      <c r="D79" s="17">
        <v>0</v>
      </c>
    </row>
    <row r="80" spans="1:4" s="33" customFormat="1" ht="18.75" x14ac:dyDescent="0.3">
      <c r="A80" s="43" t="s">
        <v>56</v>
      </c>
      <c r="B80" s="43"/>
      <c r="C80" s="43"/>
      <c r="D80" s="43"/>
    </row>
    <row r="81" spans="1:4" s="9" customFormat="1" ht="18.75" x14ac:dyDescent="0.3">
      <c r="A81" s="11"/>
      <c r="C81" s="35" t="s">
        <v>58</v>
      </c>
      <c r="D81" s="35"/>
    </row>
    <row r="82" spans="1:4" s="9" customFormat="1" ht="37.5" x14ac:dyDescent="0.3">
      <c r="A82" s="34" t="s">
        <v>2</v>
      </c>
      <c r="B82" s="34"/>
      <c r="C82" s="32" t="s">
        <v>3</v>
      </c>
      <c r="D82" s="8" t="s">
        <v>4</v>
      </c>
    </row>
    <row r="83" spans="1:4" ht="15.75" x14ac:dyDescent="0.25">
      <c r="A83" s="1"/>
      <c r="B83" s="1"/>
      <c r="C83" s="3"/>
      <c r="D83" s="3"/>
    </row>
    <row r="84" spans="1:4" ht="15.75" x14ac:dyDescent="0.25">
      <c r="A84" s="1"/>
      <c r="B84" s="1"/>
      <c r="C84" s="3"/>
      <c r="D84" s="3"/>
    </row>
    <row r="85" spans="1:4" ht="15.75" x14ac:dyDescent="0.25">
      <c r="A85" s="1"/>
      <c r="B85" s="1"/>
      <c r="C85" s="3"/>
      <c r="D85" s="3"/>
    </row>
    <row r="86" spans="1:4" ht="15.75" x14ac:dyDescent="0.25">
      <c r="A86" s="1"/>
      <c r="B86" s="1"/>
      <c r="C86" s="3"/>
      <c r="D86" s="3"/>
    </row>
    <row r="87" spans="1:4" s="9" customFormat="1" ht="18.75" x14ac:dyDescent="0.3">
      <c r="A87" s="34" t="s">
        <v>7</v>
      </c>
      <c r="B87" s="34"/>
      <c r="C87" s="8" t="s">
        <v>7</v>
      </c>
      <c r="D87" s="8" t="s">
        <v>8</v>
      </c>
    </row>
  </sheetData>
  <mergeCells count="14">
    <mergeCell ref="A82:B82"/>
    <mergeCell ref="A87:B87"/>
    <mergeCell ref="C81:D81"/>
    <mergeCell ref="A1:B1"/>
    <mergeCell ref="A2:B2"/>
    <mergeCell ref="C61:D61"/>
    <mergeCell ref="C1:D1"/>
    <mergeCell ref="C2:D2"/>
    <mergeCell ref="C4:D4"/>
    <mergeCell ref="A6:D6"/>
    <mergeCell ref="A7:D7"/>
    <mergeCell ref="A9:D9"/>
    <mergeCell ref="A10:D10"/>
    <mergeCell ref="A80:D80"/>
  </mergeCells>
  <pageMargins left="0.31496062992125984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2025-06-26T07:17:05Z</dcterms:modified>
</cp:coreProperties>
</file>